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firstSheet="1" activeTab="3"/>
  </bookViews>
  <sheets>
    <sheet name="XXXXXXXXX" sheetId="1" state="veryHidden" r:id="rId1"/>
    <sheet name="93" sheetId="2" r:id="rId2"/>
    <sheet name="94" sheetId="3" r:id="rId3"/>
    <sheet name="95" sheetId="4" r:id="rId4"/>
  </sheets>
  <definedNames>
    <definedName name="_xlnm.Print_Area" localSheetId="2">'94'!$A$1:$F$34</definedName>
  </definedNames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D32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gồm thuế GTGT, TNDN, TTĐB, TNCN trong biểu tabmis phần NS cấp huyện và xã (mục 1, 3 BC thu trên tabmis phần huyện và xã mục 5,6 B2-01)
</t>
        </r>
      </text>
    </comment>
    <comment ref="D33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là mục A. THU NGÂN SÁCH NHÀ NƯỚC lấy phần luỹ kế thực hiện từ đầu năm của ns cấp huyện (11) + NS cấp xã (12)  trong biểu BC thu tabmis
</t>
        </r>
      </text>
    </comment>
    <comment ref="H7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Công khai quý II/2022 biểu 94</t>
        </r>
      </text>
    </comment>
    <comment ref="C3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Biểu 15</t>
        </r>
      </text>
    </comment>
  </commentList>
</comments>
</file>

<file path=xl/sharedStrings.xml><?xml version="1.0" encoding="utf-8"?>
<sst xmlns="http://schemas.openxmlformats.org/spreadsheetml/2006/main" count="133" uniqueCount="85">
  <si>
    <t>STT</t>
  </si>
  <si>
    <t>Nội dung</t>
  </si>
  <si>
    <t>Dự toán năm</t>
  </si>
  <si>
    <t>Cùng kỳ 
năm trước</t>
  </si>
  <si>
    <t>3=2/1</t>
  </si>
  <si>
    <t>A</t>
  </si>
  <si>
    <t>B</t>
  </si>
  <si>
    <t>TỔNG THU NSNN TRÊN ĐỊA BÀN</t>
  </si>
  <si>
    <t>I</t>
  </si>
  <si>
    <t>Thu cân đối NSNN</t>
  </si>
  <si>
    <t>Thu nội địa</t>
  </si>
  <si>
    <t>Thu viện trợ</t>
  </si>
  <si>
    <t>II</t>
  </si>
  <si>
    <t>TỔNG CHI NGÂN SÁCH HUYỆN</t>
  </si>
  <si>
    <t>Tổng chi cân đối ngân sách huyện</t>
  </si>
  <si>
    <t>Chi đầu tư phát triển</t>
  </si>
  <si>
    <t>Chi thường xuyên</t>
  </si>
  <si>
    <t>Dự phòng ngân sách</t>
  </si>
  <si>
    <t>Chi từ bổ sung có mục tiêu từ NS cấp tỉnh</t>
  </si>
  <si>
    <t>Biểu số 93/CK-NSNN</t>
  </si>
  <si>
    <t>Thu từ doanh nghiệp nhà nước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</si>
  <si>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</si>
  <si>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</si>
  <si>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</si>
  <si>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</si>
  <si>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</si>
  <si>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</si>
  <si>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</si>
  <si>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</si>
  <si>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</si>
  <si>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</si>
  <si>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</si>
  <si>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</si>
  <si>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</si>
  <si>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</si>
  <si>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ngân sách cấp huyện được hưởng theo phân cấp</t>
  </si>
  <si>
    <t>Từ các khoản thu phân chia</t>
  </si>
  <si>
    <t>Các khoản thu ngân sách huyện được hưởng 100%</t>
  </si>
  <si>
    <t>Biểu số 94/CK-NSNN</t>
  </si>
  <si>
    <t>CHI CÂN ĐỐI NGÂN SÁCH HUYỆN</t>
  </si>
  <si>
    <t>Chi đầu tư cho các dự án</t>
  </si>
  <si>
    <t>Chi đầu tư phát triển khác</t>
  </si>
  <si>
    <t>Trong đó</t>
  </si>
  <si>
    <t>Chi giáo dục - đào đạo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</si>
  <si>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</si>
  <si>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</si>
  <si>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</si>
  <si>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</si>
  <si>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bảo vệ môi trường</t>
  </si>
  <si>
    <t>Chi thể dục thể thao</t>
  </si>
  <si>
    <t>III</t>
  </si>
  <si>
    <t>Chi Chương trình mục tiêu quốc gia</t>
  </si>
  <si>
    <t>Cho các chương trình dự án quan trọng vốn đầu tư</t>
  </si>
  <si>
    <t>Biểu số 95/CK-NSNN</t>
  </si>
  <si>
    <t>Cho các nhiệm vụ, chính sách kinh phí thường xuyên</t>
  </si>
  <si>
    <t>Thu từ quỹ đất công ích, hoa lợi công sản khác</t>
  </si>
  <si>
    <t>Thu tiền cấp quyền khai thác khoáng sản</t>
  </si>
  <si>
    <t>Thu chuyển quyền sử dụng đất</t>
  </si>
  <si>
    <t>Dự toán 
năm</t>
  </si>
  <si>
    <t>Chi bảo đảm xã hội</t>
  </si>
  <si>
    <t>CHI TỪ NGUỒN BỔ SUNG CÓ MỤC TIÊU TỪ 
NGÂN SÁCH CẤP TRÊN</t>
  </si>
  <si>
    <t>Dự 
toán năm</t>
  </si>
  <si>
    <t>Thu từ khu vực doanh nghiệp có vốn đầu tư nước ngoài</t>
  </si>
  <si>
    <t>Chi hoạt động kinh tế</t>
  </si>
  <si>
    <t>Chi hoạt động của cơ quan quản lý hành chính, đảng, đoàn thể</t>
  </si>
  <si>
    <t>ĐVT: triệu đồng</t>
  </si>
  <si>
    <t>Chi quản lý qua ngân sách</t>
  </si>
  <si>
    <t>C</t>
  </si>
  <si>
    <t>CHI QUẢN LÝ QUA NGÂN SÁCH</t>
  </si>
  <si>
    <t>Chi tạo nguồn, điều chỉnh tiền lương</t>
  </si>
  <si>
    <t>IV</t>
  </si>
  <si>
    <t>Thu huy động đóng góp</t>
  </si>
  <si>
    <t>ỦY BAN NHÂN DÂN HUYỆN KRÔNG NÔ</t>
  </si>
  <si>
    <t>So sánh thực 
hiện với (%)</t>
  </si>
  <si>
    <t xml:space="preserve">   </t>
  </si>
  <si>
    <t>Loại trừ tiền sử dụng đất</t>
  </si>
  <si>
    <t>đạt % dự toán</t>
  </si>
  <si>
    <t>Dự toán năm 2023</t>
  </si>
  <si>
    <t>Thực hiện 
quý II năm 2022</t>
  </si>
  <si>
    <t>Loại trừ tiền SDĐ</t>
  </si>
  <si>
    <t>CÂN ĐỐI NGÂN SÁCH HUYỆN QUÝ III NĂM 2023</t>
  </si>
  <si>
    <t>Thực hiện 
quý III năm 2023</t>
  </si>
  <si>
    <t>THỰC HIỆN THU NGÂN SÁCH NHÀ NƯỚC QUÝ III NĂM 2023</t>
  </si>
  <si>
    <t>THỰC HIỆN CHI NGÂN SÁCH HUYỆN QUÝ III NĂM 2023</t>
  </si>
  <si>
    <t>Thực hiện 
quý III năm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</si>
</sst>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\-* #,##0.00_-;_-* &quot;-&quot;??_-;_-@_-"/>
    <numFmt numFmtId="167" formatCode="0.000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MS Sans Serif"/>
      <family val="2"/>
    </font>
    <font>
      <u val="single"/>
      <sz val="10"/>
      <color indexed="36"/>
      <name val=".VnArial"/>
      <family val="2"/>
    </font>
    <font>
      <u val="single"/>
      <sz val="15"/>
      <color indexed="12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47" fillId="0" borderId="10" xfId="42" applyNumberFormat="1" applyFont="1" applyBorder="1" applyAlignment="1">
      <alignment vertical="center"/>
    </xf>
    <xf numFmtId="164" fontId="46" fillId="0" borderId="10" xfId="42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164" fontId="9" fillId="0" borderId="10" xfId="42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164" fontId="9" fillId="0" borderId="11" xfId="42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4" fontId="10" fillId="0" borderId="10" xfId="42" applyNumberFormat="1" applyFont="1" applyBorder="1" applyAlignment="1">
      <alignment vertical="center"/>
    </xf>
    <xf numFmtId="164" fontId="10" fillId="0" borderId="11" xfId="42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164" fontId="9" fillId="0" borderId="10" xfId="42" applyNumberFormat="1" applyFont="1" applyBorder="1" applyAlignment="1">
      <alignment vertical="center" shrinkToFit="1"/>
    </xf>
    <xf numFmtId="164" fontId="9" fillId="0" borderId="11" xfId="42" applyNumberFormat="1" applyFont="1" applyBorder="1" applyAlignment="1">
      <alignment vertical="center"/>
    </xf>
    <xf numFmtId="165" fontId="9" fillId="0" borderId="0" xfId="0" applyNumberFormat="1" applyFont="1" applyAlignment="1">
      <alignment/>
    </xf>
    <xf numFmtId="1" fontId="9" fillId="0" borderId="10" xfId="42" applyNumberFormat="1" applyFont="1" applyBorder="1" applyAlignment="1">
      <alignment vertical="center"/>
    </xf>
    <xf numFmtId="164" fontId="10" fillId="0" borderId="0" xfId="42" applyNumberFormat="1" applyFont="1" applyAlignment="1">
      <alignment/>
    </xf>
    <xf numFmtId="0" fontId="9" fillId="0" borderId="10" xfId="0" applyFont="1" applyBorder="1" applyAlignment="1">
      <alignment vertical="center" shrinkToFit="1"/>
    </xf>
    <xf numFmtId="1" fontId="9" fillId="0" borderId="10" xfId="0" applyNumberFormat="1" applyFont="1" applyBorder="1" applyAlignment="1">
      <alignment vertical="center"/>
    </xf>
    <xf numFmtId="164" fontId="9" fillId="0" borderId="0" xfId="42" applyNumberFormat="1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64" fontId="10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64" fontId="9" fillId="33" borderId="10" xfId="42" applyNumberFormat="1" applyFont="1" applyFill="1" applyBorder="1" applyAlignment="1">
      <alignment/>
    </xf>
    <xf numFmtId="164" fontId="9" fillId="33" borderId="10" xfId="42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 horizontal="right" vertical="center"/>
    </xf>
    <xf numFmtId="164" fontId="10" fillId="33" borderId="0" xfId="42" applyNumberFormat="1" applyFont="1" applyFill="1" applyAlignment="1">
      <alignment/>
    </xf>
    <xf numFmtId="164" fontId="9" fillId="33" borderId="12" xfId="42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64" fontId="9" fillId="33" borderId="11" xfId="42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64" fontId="10" fillId="33" borderId="10" xfId="42" applyNumberFormat="1" applyFont="1" applyFill="1" applyBorder="1" applyAlignment="1">
      <alignment/>
    </xf>
    <xf numFmtId="164" fontId="10" fillId="33" borderId="10" xfId="42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64" fontId="10" fillId="33" borderId="11" xfId="42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64" fontId="11" fillId="33" borderId="10" xfId="42" applyNumberFormat="1" applyFont="1" applyFill="1" applyBorder="1" applyAlignment="1">
      <alignment/>
    </xf>
    <xf numFmtId="164" fontId="11" fillId="33" borderId="10" xfId="42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64" fontId="11" fillId="33" borderId="11" xfId="42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164" fontId="9" fillId="33" borderId="0" xfId="0" applyNumberFormat="1" applyFont="1" applyFill="1" applyAlignment="1">
      <alignment/>
    </xf>
    <xf numFmtId="164" fontId="10" fillId="0" borderId="10" xfId="42" applyNumberFormat="1" applyFont="1" applyFill="1" applyBorder="1" applyAlignment="1">
      <alignment/>
    </xf>
    <xf numFmtId="164" fontId="10" fillId="0" borderId="10" xfId="42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64" fontId="10" fillId="33" borderId="13" xfId="42" applyNumberFormat="1" applyFont="1" applyFill="1" applyBorder="1" applyAlignment="1">
      <alignment/>
    </xf>
    <xf numFmtId="1" fontId="9" fillId="0" borderId="10" xfId="0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4" fontId="11" fillId="0" borderId="10" xfId="42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64" fontId="11" fillId="0" borderId="0" xfId="42" applyNumberFormat="1" applyFont="1" applyAlignment="1">
      <alignment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3" fontId="9" fillId="0" borderId="10" xfId="42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164" fontId="9" fillId="0" borderId="14" xfId="42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9" fontId="10" fillId="33" borderId="0" xfId="59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" fontId="10" fillId="33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11" fillId="33" borderId="15" xfId="0" applyFont="1" applyFill="1" applyBorder="1" applyAlignment="1">
      <alignment horizontal="right"/>
    </xf>
    <xf numFmtId="0" fontId="9" fillId="0" borderId="0" xfId="0" applyFont="1" applyAlignment="1">
      <alignment horizontal="right"/>
    </xf>
  </cellXfs>
  <cellStyles count="53">
    <cellStyle name="Normal" xfId="0"/>
    <cellStyle name="RowLevel_0" xfId="1"/>
    <cellStyle name="ColLevel_0" xfId="2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3">
      <selection activeCell="A3" sqref="A3:IV3"/>
    </sheetView>
  </sheetViews>
  <sheetFormatPr defaultColWidth="9.140625" defaultRowHeight="15"/>
  <cols>
    <col min="1" max="1" width="9.140625" style="4" customWidth="1"/>
    <col min="2" max="2" width="37.421875" style="4" customWidth="1"/>
    <col min="3" max="3" width="14.57421875" style="4" customWidth="1"/>
    <col min="4" max="4" width="14.28125" style="4" customWidth="1"/>
    <col min="5" max="6" width="7.7109375" style="4" customWidth="1"/>
    <col min="7" max="7" width="9.140625" style="4" customWidth="1"/>
    <col min="8" max="8" width="27.00390625" style="4" hidden="1" customWidth="1"/>
    <col min="9" max="9" width="12.7109375" style="4" bestFit="1" customWidth="1"/>
    <col min="10" max="16384" width="9.140625" style="4" customWidth="1"/>
  </cols>
  <sheetData>
    <row r="1" spans="1:6" ht="15.75">
      <c r="A1" s="3" t="s">
        <v>72</v>
      </c>
      <c r="C1" s="78" t="s">
        <v>19</v>
      </c>
      <c r="D1" s="78"/>
      <c r="E1" s="78"/>
      <c r="F1" s="78"/>
    </row>
    <row r="2" ht="6" customHeight="1">
      <c r="A2" s="3"/>
    </row>
    <row r="3" ht="3" customHeight="1"/>
    <row r="4" spans="1:6" s="3" customFormat="1" ht="15.75">
      <c r="A4" s="78" t="s">
        <v>80</v>
      </c>
      <c r="B4" s="78"/>
      <c r="C4" s="78"/>
      <c r="D4" s="78"/>
      <c r="E4" s="78"/>
      <c r="F4" s="78"/>
    </row>
    <row r="5" spans="1:6" s="6" customFormat="1" ht="15.75">
      <c r="A5" s="80"/>
      <c r="B5" s="80"/>
      <c r="C5" s="80"/>
      <c r="D5" s="80"/>
      <c r="E5" s="80"/>
      <c r="F5" s="80"/>
    </row>
    <row r="6" spans="1:6" s="6" customFormat="1" ht="15.75">
      <c r="A6" s="5"/>
      <c r="B6" s="5"/>
      <c r="C6" s="5"/>
      <c r="D6" s="5"/>
      <c r="E6" s="5"/>
      <c r="F6" s="5"/>
    </row>
    <row r="7" spans="4:6" ht="15.75">
      <c r="D7" s="79" t="s">
        <v>65</v>
      </c>
      <c r="E7" s="79"/>
      <c r="F7" s="79"/>
    </row>
    <row r="8" spans="1:8" s="9" customFormat="1" ht="56.25" customHeight="1">
      <c r="A8" s="77" t="s">
        <v>0</v>
      </c>
      <c r="B8" s="77" t="s">
        <v>1</v>
      </c>
      <c r="C8" s="76" t="s">
        <v>77</v>
      </c>
      <c r="D8" s="76" t="s">
        <v>81</v>
      </c>
      <c r="E8" s="76" t="s">
        <v>73</v>
      </c>
      <c r="F8" s="77"/>
      <c r="H8" s="76" t="s">
        <v>78</v>
      </c>
    </row>
    <row r="9" spans="1:8" s="9" customFormat="1" ht="89.25" customHeight="1">
      <c r="A9" s="77"/>
      <c r="B9" s="77"/>
      <c r="C9" s="77"/>
      <c r="D9" s="77"/>
      <c r="E9" s="8" t="s">
        <v>61</v>
      </c>
      <c r="F9" s="8" t="s">
        <v>3</v>
      </c>
      <c r="H9" s="77"/>
    </row>
    <row r="10" spans="1:6" s="5" customFormat="1" ht="15.75">
      <c r="A10" s="10" t="s">
        <v>5</v>
      </c>
      <c r="B10" s="10" t="s">
        <v>6</v>
      </c>
      <c r="C10" s="10">
        <v>1</v>
      </c>
      <c r="D10" s="10">
        <v>2</v>
      </c>
      <c r="E10" s="10" t="s">
        <v>4</v>
      </c>
      <c r="F10" s="10">
        <v>4</v>
      </c>
    </row>
    <row r="11" spans="1:9" s="3" customFormat="1" ht="15.75">
      <c r="A11" s="7" t="s">
        <v>5</v>
      </c>
      <c r="B11" s="11" t="s">
        <v>7</v>
      </c>
      <c r="C11" s="12">
        <f>C12+C15</f>
        <v>173150</v>
      </c>
      <c r="D11" s="12">
        <f>D12+D15</f>
        <v>86925</v>
      </c>
      <c r="E11" s="12">
        <f>D11/C11*100</f>
        <v>50.202136875541434</v>
      </c>
      <c r="F11" s="12">
        <f>F12</f>
        <v>80.93273993519794</v>
      </c>
      <c r="H11" s="13">
        <f>H12</f>
        <v>107404</v>
      </c>
      <c r="I11" s="13"/>
    </row>
    <row r="12" spans="1:9" s="3" customFormat="1" ht="15.75">
      <c r="A12" s="7" t="s">
        <v>8</v>
      </c>
      <c r="B12" s="11" t="s">
        <v>9</v>
      </c>
      <c r="C12" s="12">
        <f>C13+C14</f>
        <v>173150</v>
      </c>
      <c r="D12" s="12">
        <f>D13+D14</f>
        <v>86925</v>
      </c>
      <c r="E12" s="12">
        <f>D12/C12*100</f>
        <v>50.202136875541434</v>
      </c>
      <c r="F12" s="12">
        <f>F13</f>
        <v>80.93273993519794</v>
      </c>
      <c r="H12" s="14">
        <f>H13</f>
        <v>107404</v>
      </c>
      <c r="I12" s="13"/>
    </row>
    <row r="13" spans="1:9" ht="15.75">
      <c r="A13" s="15">
        <v>1</v>
      </c>
      <c r="B13" s="16" t="s">
        <v>10</v>
      </c>
      <c r="C13" s="17">
        <v>173150</v>
      </c>
      <c r="D13" s="17">
        <f>'94'!D10</f>
        <v>86925</v>
      </c>
      <c r="E13" s="17">
        <f>D13/C13*100</f>
        <v>50.202136875541434</v>
      </c>
      <c r="F13" s="17">
        <f>D13/H13*100</f>
        <v>80.93273993519794</v>
      </c>
      <c r="H13" s="18">
        <v>107404</v>
      </c>
      <c r="I13" s="19"/>
    </row>
    <row r="14" spans="1:8" ht="15.75">
      <c r="A14" s="15">
        <v>2</v>
      </c>
      <c r="B14" s="16" t="s">
        <v>11</v>
      </c>
      <c r="C14" s="17">
        <v>0</v>
      </c>
      <c r="D14" s="17"/>
      <c r="E14" s="17"/>
      <c r="F14" s="17"/>
      <c r="H14" s="18"/>
    </row>
    <row r="15" spans="1:9" s="3" customFormat="1" ht="15.75">
      <c r="A15" s="7" t="s">
        <v>12</v>
      </c>
      <c r="B15" s="11" t="s">
        <v>71</v>
      </c>
      <c r="C15" s="12">
        <v>0</v>
      </c>
      <c r="D15" s="12"/>
      <c r="E15" s="20"/>
      <c r="F15" s="12"/>
      <c r="H15" s="21"/>
      <c r="I15" s="22"/>
    </row>
    <row r="16" spans="1:8" s="3" customFormat="1" ht="15.75">
      <c r="A16" s="7" t="s">
        <v>6</v>
      </c>
      <c r="B16" s="11" t="s">
        <v>13</v>
      </c>
      <c r="C16" s="12">
        <f>C17+C23</f>
        <v>578035</v>
      </c>
      <c r="D16" s="12">
        <f>D17+D23</f>
        <v>387592</v>
      </c>
      <c r="E16" s="12">
        <f>D16/C16*100</f>
        <v>67.0533791206415</v>
      </c>
      <c r="F16" s="23">
        <f>D16/H16*100</f>
        <v>168.2132828740935</v>
      </c>
      <c r="H16" s="14">
        <f>H17</f>
        <v>230417</v>
      </c>
    </row>
    <row r="17" spans="1:8" s="3" customFormat="1" ht="15.75">
      <c r="A17" s="7" t="s">
        <v>8</v>
      </c>
      <c r="B17" s="11" t="s">
        <v>14</v>
      </c>
      <c r="C17" s="12">
        <f>C18+C19+C20+C21+C22</f>
        <v>578035</v>
      </c>
      <c r="D17" s="12">
        <f>D18+D19+D20+D21+D22</f>
        <v>387592</v>
      </c>
      <c r="E17" s="12">
        <f>D17/C17*100</f>
        <v>67.0533791206415</v>
      </c>
      <c r="F17" s="12">
        <f>D17/H17*100</f>
        <v>168.2132828740935</v>
      </c>
      <c r="H17" s="21">
        <f>SUM(H18:H19)</f>
        <v>230417</v>
      </c>
    </row>
    <row r="18" spans="1:8" ht="15.75">
      <c r="A18" s="15">
        <v>1</v>
      </c>
      <c r="B18" s="16" t="s">
        <v>15</v>
      </c>
      <c r="C18" s="17">
        <v>123010</v>
      </c>
      <c r="D18" s="2">
        <v>78935</v>
      </c>
      <c r="E18" s="17">
        <f>D18/C18*100</f>
        <v>64.16957970896675</v>
      </c>
      <c r="F18" s="17">
        <f>D18/H18*100</f>
        <v>253.55754713950725</v>
      </c>
      <c r="H18" s="18">
        <v>31131</v>
      </c>
    </row>
    <row r="19" spans="1:8" ht="15.75">
      <c r="A19" s="15">
        <v>2</v>
      </c>
      <c r="B19" s="16" t="s">
        <v>16</v>
      </c>
      <c r="C19" s="17">
        <v>447061</v>
      </c>
      <c r="D19" s="2">
        <v>308657</v>
      </c>
      <c r="E19" s="17">
        <f>D19/C19*100</f>
        <v>69.04136124600446</v>
      </c>
      <c r="F19" s="17">
        <f>D19/H19*100</f>
        <v>154.88142669329505</v>
      </c>
      <c r="H19" s="24">
        <v>199286</v>
      </c>
    </row>
    <row r="20" spans="1:8" ht="15.75">
      <c r="A20" s="15">
        <v>3</v>
      </c>
      <c r="B20" s="16" t="s">
        <v>17</v>
      </c>
      <c r="C20" s="17">
        <v>7964</v>
      </c>
      <c r="D20" s="17"/>
      <c r="E20" s="17">
        <f>D20/C20*100</f>
        <v>0</v>
      </c>
      <c r="F20" s="17"/>
      <c r="H20" s="24"/>
    </row>
    <row r="21" spans="1:8" ht="15.75">
      <c r="A21" s="15">
        <v>4</v>
      </c>
      <c r="B21" s="16" t="s">
        <v>69</v>
      </c>
      <c r="C21" s="17">
        <f>'95'!C29</f>
        <v>0</v>
      </c>
      <c r="D21" s="17"/>
      <c r="E21" s="17"/>
      <c r="F21" s="17"/>
      <c r="H21" s="24"/>
    </row>
    <row r="22" spans="1:8" ht="15.75">
      <c r="A22" s="15">
        <v>5</v>
      </c>
      <c r="B22" s="16" t="s">
        <v>18</v>
      </c>
      <c r="C22" s="17">
        <f>'95'!C30</f>
        <v>0</v>
      </c>
      <c r="D22" s="17"/>
      <c r="E22" s="17"/>
      <c r="F22" s="17"/>
      <c r="H22" s="24"/>
    </row>
    <row r="23" spans="1:8" s="3" customFormat="1" ht="15.75">
      <c r="A23" s="7" t="s">
        <v>12</v>
      </c>
      <c r="B23" s="25" t="s">
        <v>66</v>
      </c>
      <c r="C23" s="12">
        <v>0</v>
      </c>
      <c r="D23" s="12">
        <f>D15</f>
        <v>0</v>
      </c>
      <c r="E23" s="26"/>
      <c r="F23" s="12"/>
      <c r="H23" s="27">
        <v>0</v>
      </c>
    </row>
  </sheetData>
  <sheetProtection/>
  <mergeCells count="10">
    <mergeCell ref="H8:H9"/>
    <mergeCell ref="C1:F1"/>
    <mergeCell ref="A4:F4"/>
    <mergeCell ref="A8:A9"/>
    <mergeCell ref="B8:B9"/>
    <mergeCell ref="C8:C9"/>
    <mergeCell ref="D8:D9"/>
    <mergeCell ref="E8:F8"/>
    <mergeCell ref="D7:F7"/>
    <mergeCell ref="A5:F5"/>
  </mergeCells>
  <printOptions/>
  <pageMargins left="0.7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view="pageBreakPreview" zoomScale="60" zoomScalePageLayoutView="0" workbookViewId="0" topLeftCell="A1">
      <selection activeCell="O18" sqref="O18"/>
    </sheetView>
  </sheetViews>
  <sheetFormatPr defaultColWidth="9.140625" defaultRowHeight="15"/>
  <cols>
    <col min="1" max="1" width="9.140625" style="28" customWidth="1"/>
    <col min="2" max="2" width="52.140625" style="28" customWidth="1"/>
    <col min="3" max="3" width="16.8515625" style="28" bestFit="1" customWidth="1"/>
    <col min="4" max="4" width="16.7109375" style="28" customWidth="1"/>
    <col min="5" max="5" width="11.140625" style="28" customWidth="1"/>
    <col min="6" max="6" width="12.57421875" style="28" customWidth="1"/>
    <col min="7" max="7" width="18.00390625" style="28" hidden="1" customWidth="1"/>
    <col min="8" max="8" width="19.140625" style="28" hidden="1" customWidth="1"/>
    <col min="9" max="16384" width="9.140625" style="28" customWidth="1"/>
  </cols>
  <sheetData>
    <row r="1" spans="1:6" ht="15.75">
      <c r="A1" s="3" t="s">
        <v>72</v>
      </c>
      <c r="E1" s="85" t="s">
        <v>38</v>
      </c>
      <c r="F1" s="85"/>
    </row>
    <row r="2" ht="15.75">
      <c r="A2" s="3"/>
    </row>
    <row r="3" spans="1:6" ht="15.75">
      <c r="A3" s="86" t="s">
        <v>82</v>
      </c>
      <c r="B3" s="86"/>
      <c r="C3" s="86"/>
      <c r="D3" s="86"/>
      <c r="E3" s="86"/>
      <c r="F3" s="86"/>
    </row>
    <row r="4" spans="1:6" ht="2.25" customHeight="1">
      <c r="A4" s="81"/>
      <c r="B4" s="81"/>
      <c r="C4" s="81"/>
      <c r="D4" s="81"/>
      <c r="E4" s="81"/>
      <c r="F4" s="81"/>
    </row>
    <row r="5" spans="1:6" ht="15.75">
      <c r="A5" s="29"/>
      <c r="B5" s="29"/>
      <c r="C5" s="29"/>
      <c r="D5" s="29"/>
      <c r="E5" s="29"/>
      <c r="F5" s="29"/>
    </row>
    <row r="6" spans="3:6" ht="15.75">
      <c r="C6" s="30"/>
      <c r="D6" s="87" t="s">
        <v>65</v>
      </c>
      <c r="E6" s="87"/>
      <c r="F6" s="87"/>
    </row>
    <row r="7" spans="1:8" ht="33" customHeight="1">
      <c r="A7" s="84" t="s">
        <v>0</v>
      </c>
      <c r="B7" s="84" t="s">
        <v>1</v>
      </c>
      <c r="C7" s="83" t="s">
        <v>77</v>
      </c>
      <c r="D7" s="83" t="s">
        <v>81</v>
      </c>
      <c r="E7" s="83" t="s">
        <v>73</v>
      </c>
      <c r="F7" s="84"/>
      <c r="H7" s="83" t="s">
        <v>81</v>
      </c>
    </row>
    <row r="8" spans="1:8" ht="47.25">
      <c r="A8" s="84"/>
      <c r="B8" s="84"/>
      <c r="C8" s="84"/>
      <c r="D8" s="84"/>
      <c r="E8" s="31" t="s">
        <v>58</v>
      </c>
      <c r="F8" s="31" t="s">
        <v>3</v>
      </c>
      <c r="H8" s="84"/>
    </row>
    <row r="9" spans="1:8" ht="15.75">
      <c r="A9" s="32" t="s">
        <v>5</v>
      </c>
      <c r="B9" s="32" t="s">
        <v>6</v>
      </c>
      <c r="C9" s="32">
        <v>1</v>
      </c>
      <c r="D9" s="32">
        <v>2</v>
      </c>
      <c r="E9" s="32" t="s">
        <v>4</v>
      </c>
      <c r="F9" s="32">
        <v>4</v>
      </c>
      <c r="H9" s="32">
        <v>2</v>
      </c>
    </row>
    <row r="10" spans="1:8" ht="15.75">
      <c r="A10" s="33" t="s">
        <v>5</v>
      </c>
      <c r="B10" s="34" t="s">
        <v>7</v>
      </c>
      <c r="C10" s="35">
        <f>C11+C30</f>
        <v>173150</v>
      </c>
      <c r="D10" s="35">
        <f>D11+D30</f>
        <v>86925</v>
      </c>
      <c r="E10" s="36">
        <f>D10/C10*100</f>
        <v>50.202136875541434</v>
      </c>
      <c r="F10" s="37">
        <f>D10/H10*100</f>
        <v>60.51545171643193</v>
      </c>
      <c r="G10" s="38"/>
      <c r="H10" s="39">
        <f>H11</f>
        <v>143641</v>
      </c>
    </row>
    <row r="11" spans="1:8" s="41" customFormat="1" ht="15.75">
      <c r="A11" s="33" t="s">
        <v>8</v>
      </c>
      <c r="B11" s="34" t="s">
        <v>10</v>
      </c>
      <c r="C11" s="35">
        <f>C12+C13+C14+C15+C16+C17+C18+C19+C26+C27+C28+C29</f>
        <v>173150</v>
      </c>
      <c r="D11" s="35">
        <f>D12+D13+D14+D15+D16+D17+D18+D19+D26+D27+D28+D29</f>
        <v>86925</v>
      </c>
      <c r="E11" s="36">
        <f aca="true" t="shared" si="0" ref="E11:E33">D11/C11*100</f>
        <v>50.202136875541434</v>
      </c>
      <c r="F11" s="40">
        <f>D11/H11*100</f>
        <v>60.51545171643193</v>
      </c>
      <c r="H11" s="42">
        <f>SUM(H12:H19)+H27+H29</f>
        <v>143641</v>
      </c>
    </row>
    <row r="12" spans="1:8" ht="15.75">
      <c r="A12" s="43">
        <v>1</v>
      </c>
      <c r="B12" s="44" t="s">
        <v>20</v>
      </c>
      <c r="C12" s="45">
        <f>25220+330</f>
        <v>25550</v>
      </c>
      <c r="D12" s="45">
        <v>16296</v>
      </c>
      <c r="E12" s="46">
        <f t="shared" si="0"/>
        <v>63.78082191780822</v>
      </c>
      <c r="F12" s="47">
        <f>D12/H12*100</f>
        <v>108.92320032083418</v>
      </c>
      <c r="H12" s="48">
        <v>14961</v>
      </c>
    </row>
    <row r="13" spans="1:8" ht="15.75">
      <c r="A13" s="43">
        <v>2</v>
      </c>
      <c r="B13" s="44" t="s">
        <v>62</v>
      </c>
      <c r="C13" s="45">
        <v>0</v>
      </c>
      <c r="D13" s="45">
        <v>0</v>
      </c>
      <c r="E13" s="46"/>
      <c r="F13" s="47"/>
      <c r="H13" s="48">
        <v>0</v>
      </c>
    </row>
    <row r="14" spans="1:8" ht="15.75">
      <c r="A14" s="43">
        <v>3</v>
      </c>
      <c r="B14" s="44" t="s">
        <v>21</v>
      </c>
      <c r="C14" s="45">
        <v>29490</v>
      </c>
      <c r="D14" s="45">
        <v>21641</v>
      </c>
      <c r="E14" s="46">
        <f t="shared" si="0"/>
        <v>73.38419803323161</v>
      </c>
      <c r="F14" s="47">
        <f>D14/H14*100</f>
        <v>118.14707648632418</v>
      </c>
      <c r="H14" s="48">
        <v>18317</v>
      </c>
    </row>
    <row r="15" spans="1:8" ht="15.75">
      <c r="A15" s="43">
        <v>4</v>
      </c>
      <c r="B15" s="44" t="s">
        <v>22</v>
      </c>
      <c r="C15" s="45">
        <v>21040</v>
      </c>
      <c r="D15" s="45">
        <v>8604</v>
      </c>
      <c r="E15" s="46">
        <f t="shared" si="0"/>
        <v>40.893536121673</v>
      </c>
      <c r="F15" s="47">
        <f>D15/H15*100</f>
        <v>35.499443000371336</v>
      </c>
      <c r="H15" s="48">
        <v>24237</v>
      </c>
    </row>
    <row r="16" spans="1:8" ht="15.75">
      <c r="A16" s="43">
        <v>5</v>
      </c>
      <c r="B16" s="44" t="s">
        <v>23</v>
      </c>
      <c r="C16" s="45">
        <v>0</v>
      </c>
      <c r="D16" s="45">
        <v>0</v>
      </c>
      <c r="E16" s="46"/>
      <c r="F16" s="47"/>
      <c r="H16" s="48">
        <v>0</v>
      </c>
    </row>
    <row r="17" spans="1:8" ht="15.75">
      <c r="A17" s="43">
        <v>6</v>
      </c>
      <c r="B17" s="44" t="s">
        <v>24</v>
      </c>
      <c r="C17" s="45">
        <v>15200</v>
      </c>
      <c r="D17" s="45">
        <v>8694</v>
      </c>
      <c r="E17" s="46">
        <f t="shared" si="0"/>
        <v>57.19736842105263</v>
      </c>
      <c r="F17" s="47">
        <f>D17/H17*100</f>
        <v>48.31610536845615</v>
      </c>
      <c r="H17" s="48">
        <v>17994</v>
      </c>
    </row>
    <row r="18" spans="1:8" ht="15.75">
      <c r="A18" s="43">
        <v>7</v>
      </c>
      <c r="B18" s="44" t="s">
        <v>25</v>
      </c>
      <c r="C18" s="45">
        <v>4830</v>
      </c>
      <c r="D18" s="45">
        <v>2810</v>
      </c>
      <c r="E18" s="46">
        <f t="shared" si="0"/>
        <v>58.17805383022774</v>
      </c>
      <c r="F18" s="47">
        <f>D18/H18*100</f>
        <v>68.8050930460333</v>
      </c>
      <c r="H18" s="48">
        <v>4084</v>
      </c>
    </row>
    <row r="19" spans="1:8" ht="15.75">
      <c r="A19" s="43">
        <v>8</v>
      </c>
      <c r="B19" s="44" t="s">
        <v>26</v>
      </c>
      <c r="C19" s="45">
        <f>SUM(C20:C25)</f>
        <v>67220</v>
      </c>
      <c r="D19" s="45">
        <f>SUM(D20:D25)</f>
        <v>22791</v>
      </c>
      <c r="E19" s="46">
        <f t="shared" si="0"/>
        <v>33.905087771496575</v>
      </c>
      <c r="F19" s="47">
        <f>D19/H19*100</f>
        <v>40.90199386227813</v>
      </c>
      <c r="H19" s="48">
        <v>55721</v>
      </c>
    </row>
    <row r="20" spans="1:8" s="53" customFormat="1" ht="15.75">
      <c r="A20" s="32" t="s">
        <v>27</v>
      </c>
      <c r="B20" s="49" t="s">
        <v>28</v>
      </c>
      <c r="C20" s="50">
        <v>0</v>
      </c>
      <c r="D20" s="50"/>
      <c r="E20" s="51"/>
      <c r="F20" s="52"/>
      <c r="H20" s="54"/>
    </row>
    <row r="21" spans="1:8" s="53" customFormat="1" ht="15.75">
      <c r="A21" s="32" t="s">
        <v>27</v>
      </c>
      <c r="B21" s="49" t="s">
        <v>29</v>
      </c>
      <c r="C21" s="50">
        <v>20</v>
      </c>
      <c r="D21" s="50">
        <v>158</v>
      </c>
      <c r="E21" s="51">
        <f t="shared" si="0"/>
        <v>790</v>
      </c>
      <c r="F21" s="52">
        <f>D21/H21*100</f>
        <v>877.7777777777778</v>
      </c>
      <c r="H21" s="54">
        <v>18</v>
      </c>
    </row>
    <row r="22" spans="1:8" s="53" customFormat="1" ht="15.75">
      <c r="A22" s="32" t="s">
        <v>27</v>
      </c>
      <c r="B22" s="49" t="s">
        <v>30</v>
      </c>
      <c r="C22" s="50">
        <v>65000</v>
      </c>
      <c r="D22" s="50">
        <v>21101</v>
      </c>
      <c r="E22" s="51">
        <f t="shared" si="0"/>
        <v>32.46307692307692</v>
      </c>
      <c r="F22" s="52">
        <f>D22/H22*100</f>
        <v>38.91665590822744</v>
      </c>
      <c r="H22" s="54">
        <v>54221</v>
      </c>
    </row>
    <row r="23" spans="1:8" s="53" customFormat="1" ht="15.75">
      <c r="A23" s="32" t="s">
        <v>27</v>
      </c>
      <c r="B23" s="49" t="s">
        <v>31</v>
      </c>
      <c r="C23" s="50">
        <v>2200</v>
      </c>
      <c r="D23" s="50">
        <v>1532</v>
      </c>
      <c r="E23" s="51">
        <f t="shared" si="0"/>
        <v>69.63636363636364</v>
      </c>
      <c r="F23" s="52">
        <f>D23/H23*100</f>
        <v>103.37381916329285</v>
      </c>
      <c r="H23" s="54">
        <v>1482</v>
      </c>
    </row>
    <row r="24" spans="1:8" s="53" customFormat="1" ht="15.75">
      <c r="A24" s="32" t="s">
        <v>27</v>
      </c>
      <c r="B24" s="49" t="s">
        <v>32</v>
      </c>
      <c r="C24" s="50"/>
      <c r="D24" s="50"/>
      <c r="E24" s="51"/>
      <c r="F24" s="52"/>
      <c r="H24" s="54"/>
    </row>
    <row r="25" spans="1:8" s="53" customFormat="1" ht="15.75">
      <c r="A25" s="32" t="s">
        <v>27</v>
      </c>
      <c r="B25" s="49" t="s">
        <v>57</v>
      </c>
      <c r="C25" s="50"/>
      <c r="D25" s="50"/>
      <c r="E25" s="51"/>
      <c r="F25" s="52"/>
      <c r="H25" s="54"/>
    </row>
    <row r="26" spans="1:8" ht="15.75">
      <c r="A26" s="43">
        <v>9</v>
      </c>
      <c r="B26" s="44" t="s">
        <v>33</v>
      </c>
      <c r="C26" s="45"/>
      <c r="D26" s="45"/>
      <c r="E26" s="46"/>
      <c r="F26" s="47"/>
      <c r="H26" s="48"/>
    </row>
    <row r="27" spans="1:8" ht="15.75">
      <c r="A27" s="43">
        <v>10</v>
      </c>
      <c r="B27" s="44" t="s">
        <v>34</v>
      </c>
      <c r="C27" s="45">
        <v>4420</v>
      </c>
      <c r="D27" s="45">
        <v>4570</v>
      </c>
      <c r="E27" s="46">
        <f t="shared" si="0"/>
        <v>103.39366515837105</v>
      </c>
      <c r="F27" s="47">
        <f>D27/H27*100</f>
        <v>82.81986226893801</v>
      </c>
      <c r="H27" s="48">
        <v>5518</v>
      </c>
    </row>
    <row r="28" spans="1:8" ht="15.75">
      <c r="A28" s="43">
        <v>11</v>
      </c>
      <c r="B28" s="44" t="s">
        <v>55</v>
      </c>
      <c r="C28" s="45"/>
      <c r="D28" s="45"/>
      <c r="E28" s="46"/>
      <c r="F28" s="47"/>
      <c r="H28" s="48"/>
    </row>
    <row r="29" spans="1:8" ht="15.75">
      <c r="A29" s="43">
        <v>12</v>
      </c>
      <c r="B29" s="44" t="s">
        <v>56</v>
      </c>
      <c r="C29" s="45">
        <v>5400</v>
      </c>
      <c r="D29" s="45">
        <v>1519</v>
      </c>
      <c r="E29" s="46">
        <f t="shared" si="0"/>
        <v>28.129629629629633</v>
      </c>
      <c r="F29" s="47">
        <f>D29/H29*100</f>
        <v>54.07618369526522</v>
      </c>
      <c r="H29" s="48">
        <v>2809</v>
      </c>
    </row>
    <row r="30" spans="1:8" s="41" customFormat="1" ht="15.75">
      <c r="A30" s="33" t="s">
        <v>12</v>
      </c>
      <c r="B30" s="34" t="s">
        <v>71</v>
      </c>
      <c r="C30" s="35">
        <v>0</v>
      </c>
      <c r="D30" s="35">
        <v>0</v>
      </c>
      <c r="E30" s="36"/>
      <c r="F30" s="55"/>
      <c r="G30" s="41" t="s">
        <v>79</v>
      </c>
      <c r="H30" s="42">
        <v>0</v>
      </c>
    </row>
    <row r="31" spans="1:8" s="41" customFormat="1" ht="15.75">
      <c r="A31" s="33" t="s">
        <v>6</v>
      </c>
      <c r="B31" s="34" t="s">
        <v>35</v>
      </c>
      <c r="C31" s="35">
        <f>C32+C33</f>
        <v>130798</v>
      </c>
      <c r="D31" s="35">
        <f>D32+D33</f>
        <v>60303</v>
      </c>
      <c r="E31" s="36">
        <f>D31/C31*100</f>
        <v>46.103915962017766</v>
      </c>
      <c r="F31" s="40">
        <f>D31/H31*100</f>
        <v>53.044403785932936</v>
      </c>
      <c r="G31" s="56">
        <f>C31-65000</f>
        <v>65798</v>
      </c>
      <c r="H31" s="42">
        <f>SUM(H32:H33)</f>
        <v>113684</v>
      </c>
    </row>
    <row r="32" spans="1:8" ht="15.75">
      <c r="A32" s="43">
        <v>1</v>
      </c>
      <c r="B32" s="44" t="s">
        <v>36</v>
      </c>
      <c r="C32" s="45">
        <v>37112</v>
      </c>
      <c r="D32" s="57">
        <f>3567+1189+9+3+68+23+83+28+5914+1971+112+353+118+6884</f>
        <v>20322</v>
      </c>
      <c r="E32" s="58">
        <f t="shared" si="0"/>
        <v>54.758568657038154</v>
      </c>
      <c r="F32" s="59">
        <f>D32/H32*100</f>
        <v>67.3426781986281</v>
      </c>
      <c r="G32" s="30">
        <f>D31-D22</f>
        <v>39202</v>
      </c>
      <c r="H32" s="48">
        <v>30177</v>
      </c>
    </row>
    <row r="33" spans="1:8" ht="15.75">
      <c r="A33" s="43">
        <v>2</v>
      </c>
      <c r="B33" s="44" t="s">
        <v>37</v>
      </c>
      <c r="C33" s="45">
        <v>93686</v>
      </c>
      <c r="D33" s="57">
        <f>53360+6943-D32</f>
        <v>39981</v>
      </c>
      <c r="E33" s="58">
        <f t="shared" si="0"/>
        <v>42.67553316397327</v>
      </c>
      <c r="F33" s="59">
        <f>D33/H33*100</f>
        <v>47.87742344953118</v>
      </c>
      <c r="G33" s="75">
        <f>G32/G31</f>
        <v>0.5957931852031977</v>
      </c>
      <c r="H33" s="60">
        <v>83507</v>
      </c>
    </row>
    <row r="34" ht="15.75"/>
    <row r="35" spans="2:4" ht="15.75" hidden="1">
      <c r="B35" s="28" t="s">
        <v>75</v>
      </c>
      <c r="C35" s="30">
        <f>C31-C22</f>
        <v>65798</v>
      </c>
      <c r="D35" s="30">
        <f>D31-D22</f>
        <v>39202</v>
      </c>
    </row>
    <row r="36" spans="2:4" ht="15.75" hidden="1">
      <c r="B36" s="28" t="s">
        <v>76</v>
      </c>
      <c r="C36" s="82">
        <f>(D35/C35)*100</f>
        <v>59.57931852031977</v>
      </c>
      <c r="D36" s="82"/>
    </row>
    <row r="37" ht="15.75">
      <c r="G37" s="30"/>
    </row>
    <row r="38" ht="15.75"/>
    <row r="39" ht="15.75">
      <c r="D39" s="28" t="s">
        <v>74</v>
      </c>
    </row>
  </sheetData>
  <sheetProtection/>
  <mergeCells count="11">
    <mergeCell ref="D6:F6"/>
    <mergeCell ref="A4:F4"/>
    <mergeCell ref="C36:D36"/>
    <mergeCell ref="H7:H8"/>
    <mergeCell ref="E1:F1"/>
    <mergeCell ref="A3:F3"/>
    <mergeCell ref="A7:A8"/>
    <mergeCell ref="B7:B8"/>
    <mergeCell ref="C7:C8"/>
    <mergeCell ref="D7:D8"/>
    <mergeCell ref="E7:F7"/>
  </mergeCells>
  <printOptions/>
  <pageMargins left="0.7" right="0.7" top="0.56" bottom="0.34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tabSelected="1" view="pageBreakPreview" zoomScale="60" zoomScalePageLayoutView="0" workbookViewId="0" topLeftCell="A1">
      <selection activeCell="A6" sqref="A6:IV6"/>
    </sheetView>
  </sheetViews>
  <sheetFormatPr defaultColWidth="9.140625" defaultRowHeight="15"/>
  <cols>
    <col min="1" max="1" width="9.140625" style="4" customWidth="1"/>
    <col min="2" max="2" width="50.421875" style="4" customWidth="1"/>
    <col min="3" max="3" width="16.7109375" style="4" customWidth="1"/>
    <col min="4" max="4" width="16.00390625" style="4" customWidth="1"/>
    <col min="5" max="6" width="14.7109375" style="4" customWidth="1"/>
    <col min="7" max="7" width="15.7109375" style="4" customWidth="1"/>
    <col min="8" max="8" width="11.57421875" style="4" hidden="1" customWidth="1"/>
    <col min="9" max="16384" width="9.140625" style="4" customWidth="1"/>
  </cols>
  <sheetData>
    <row r="1" spans="1:6" ht="15.75">
      <c r="A1" s="3" t="s">
        <v>72</v>
      </c>
      <c r="E1" s="88" t="s">
        <v>53</v>
      </c>
      <c r="F1" s="88"/>
    </row>
    <row r="2" ht="15.75">
      <c r="A2" s="3"/>
    </row>
    <row r="3" ht="15.75" hidden="1"/>
    <row r="4" spans="1:6" ht="15.75">
      <c r="A4" s="78" t="s">
        <v>83</v>
      </c>
      <c r="B4" s="78"/>
      <c r="C4" s="78"/>
      <c r="D4" s="78"/>
      <c r="E4" s="78"/>
      <c r="F4" s="78"/>
    </row>
    <row r="5" spans="1:6" ht="7.5" customHeight="1">
      <c r="A5" s="80"/>
      <c r="B5" s="80"/>
      <c r="C5" s="80"/>
      <c r="D5" s="80"/>
      <c r="E5" s="80"/>
      <c r="F5" s="80"/>
    </row>
    <row r="6" spans="1:6" ht="3" customHeight="1">
      <c r="A6" s="5"/>
      <c r="B6" s="5"/>
      <c r="C6" s="5"/>
      <c r="D6" s="5"/>
      <c r="E6" s="5"/>
      <c r="F6" s="5"/>
    </row>
    <row r="7" spans="4:6" ht="15.75">
      <c r="D7" s="79" t="s">
        <v>65</v>
      </c>
      <c r="E7" s="79"/>
      <c r="F7" s="79"/>
    </row>
    <row r="8" spans="1:8" ht="30.75" customHeight="1">
      <c r="A8" s="77" t="s">
        <v>0</v>
      </c>
      <c r="B8" s="77" t="s">
        <v>1</v>
      </c>
      <c r="C8" s="76" t="s">
        <v>77</v>
      </c>
      <c r="D8" s="76" t="s">
        <v>81</v>
      </c>
      <c r="E8" s="76" t="s">
        <v>73</v>
      </c>
      <c r="F8" s="77"/>
      <c r="H8" s="76" t="s">
        <v>84</v>
      </c>
    </row>
    <row r="9" spans="1:8" ht="31.5">
      <c r="A9" s="77"/>
      <c r="B9" s="77"/>
      <c r="C9" s="77"/>
      <c r="D9" s="77"/>
      <c r="E9" s="7" t="s">
        <v>2</v>
      </c>
      <c r="F9" s="8" t="s">
        <v>3</v>
      </c>
      <c r="H9" s="77"/>
    </row>
    <row r="10" spans="1:6" ht="15.75">
      <c r="A10" s="10" t="s">
        <v>5</v>
      </c>
      <c r="B10" s="10" t="s">
        <v>6</v>
      </c>
      <c r="C10" s="10">
        <v>1</v>
      </c>
      <c r="D10" s="10">
        <v>2</v>
      </c>
      <c r="E10" s="10" t="s">
        <v>4</v>
      </c>
      <c r="F10" s="10">
        <v>4</v>
      </c>
    </row>
    <row r="11" spans="1:8" s="3" customFormat="1" ht="15.75">
      <c r="A11" s="7"/>
      <c r="B11" s="11" t="s">
        <v>13</v>
      </c>
      <c r="C11" s="12">
        <f>C12+C30+C34</f>
        <v>578035</v>
      </c>
      <c r="D11" s="12">
        <f>D12+D30+D34</f>
        <v>387592</v>
      </c>
      <c r="E11" s="12">
        <f>D11/C11*100</f>
        <v>67.0533791206415</v>
      </c>
      <c r="F11" s="61">
        <f>D11/H11*100</f>
        <v>116.1752496050979</v>
      </c>
      <c r="G11" s="27"/>
      <c r="H11" s="27">
        <f>H13+H16</f>
        <v>333627</v>
      </c>
    </row>
    <row r="12" spans="1:8" s="3" customFormat="1" ht="15.75" customHeight="1" hidden="1">
      <c r="A12" s="7" t="s">
        <v>5</v>
      </c>
      <c r="B12" s="11" t="s">
        <v>39</v>
      </c>
      <c r="C12" s="12">
        <f>C13+C16+C28+C29</f>
        <v>578035</v>
      </c>
      <c r="D12" s="12">
        <f>D13+D16+D28</f>
        <v>387592</v>
      </c>
      <c r="E12" s="12">
        <f aca="true" t="shared" si="0" ref="E12:E28">D12/C12*100</f>
        <v>67.0533791206415</v>
      </c>
      <c r="F12" s="26">
        <f>D12/74136*100</f>
        <v>522.8121290601058</v>
      </c>
      <c r="H12" s="27">
        <v>110816</v>
      </c>
    </row>
    <row r="13" spans="1:8" s="3" customFormat="1" ht="15.75">
      <c r="A13" s="7" t="s">
        <v>8</v>
      </c>
      <c r="B13" s="11" t="s">
        <v>15</v>
      </c>
      <c r="C13" s="12">
        <f>C14+C15</f>
        <v>123010</v>
      </c>
      <c r="D13" s="1">
        <f>D14+D15</f>
        <v>78935</v>
      </c>
      <c r="E13" s="12">
        <f t="shared" si="0"/>
        <v>64.16957970896675</v>
      </c>
      <c r="F13" s="26">
        <f>D13/H13*100</f>
        <v>193.62949516754156</v>
      </c>
      <c r="H13" s="27">
        <f>H14</f>
        <v>40766</v>
      </c>
    </row>
    <row r="14" spans="1:8" ht="15.75" hidden="1">
      <c r="A14" s="15">
        <v>1</v>
      </c>
      <c r="B14" s="16" t="s">
        <v>40</v>
      </c>
      <c r="C14" s="17">
        <v>84810</v>
      </c>
      <c r="D14" s="2">
        <f>'93'!D18</f>
        <v>78935</v>
      </c>
      <c r="E14" s="17">
        <f>D14/C14*100</f>
        <v>93.07275085485203</v>
      </c>
      <c r="F14" s="62">
        <f>D14/H14*100</f>
        <v>193.62949516754156</v>
      </c>
      <c r="H14" s="24">
        <v>40766</v>
      </c>
    </row>
    <row r="15" spans="1:8" ht="15.75" hidden="1">
      <c r="A15" s="15">
        <v>2</v>
      </c>
      <c r="B15" s="16" t="s">
        <v>41</v>
      </c>
      <c r="C15" s="17">
        <v>38200</v>
      </c>
      <c r="D15" s="17"/>
      <c r="E15" s="17"/>
      <c r="F15" s="62"/>
      <c r="G15" s="19"/>
      <c r="H15" s="24"/>
    </row>
    <row r="16" spans="1:8" s="3" customFormat="1" ht="15.75">
      <c r="A16" s="7" t="s">
        <v>12</v>
      </c>
      <c r="B16" s="11" t="s">
        <v>16</v>
      </c>
      <c r="C16" s="12">
        <v>447061</v>
      </c>
      <c r="D16" s="12">
        <f>'93'!D19</f>
        <v>308657</v>
      </c>
      <c r="E16" s="12">
        <f t="shared" si="0"/>
        <v>69.04136124600446</v>
      </c>
      <c r="F16" s="26">
        <f>D16/H16*100</f>
        <v>105.39368505878215</v>
      </c>
      <c r="G16" s="13"/>
      <c r="H16" s="27">
        <v>292861</v>
      </c>
    </row>
    <row r="17" spans="1:8" s="6" customFormat="1" ht="15.75">
      <c r="A17" s="63"/>
      <c r="B17" s="64" t="s">
        <v>42</v>
      </c>
      <c r="C17" s="65"/>
      <c r="D17" s="65"/>
      <c r="E17" s="17"/>
      <c r="F17" s="66"/>
      <c r="H17" s="67"/>
    </row>
    <row r="18" spans="1:8" ht="15.75">
      <c r="A18" s="15">
        <v>1</v>
      </c>
      <c r="B18" s="16" t="s">
        <v>43</v>
      </c>
      <c r="C18" s="17">
        <v>230656.8</v>
      </c>
      <c r="D18" s="17">
        <v>165092</v>
      </c>
      <c r="E18" s="17">
        <f t="shared" si="0"/>
        <v>71.5747378789613</v>
      </c>
      <c r="F18" s="62">
        <f>D18/H18*100</f>
        <v>106.31000753414513</v>
      </c>
      <c r="G18" s="19"/>
      <c r="H18" s="24">
        <v>155293</v>
      </c>
    </row>
    <row r="19" spans="1:8" ht="15.75">
      <c r="A19" s="15">
        <v>2</v>
      </c>
      <c r="B19" s="16" t="s">
        <v>44</v>
      </c>
      <c r="C19" s="17">
        <v>300</v>
      </c>
      <c r="D19" s="17">
        <v>58</v>
      </c>
      <c r="E19" s="17">
        <f t="shared" si="0"/>
        <v>19.333333333333332</v>
      </c>
      <c r="F19" s="62"/>
      <c r="H19" s="24">
        <v>52</v>
      </c>
    </row>
    <row r="20" spans="1:8" ht="15.75">
      <c r="A20" s="15">
        <v>3</v>
      </c>
      <c r="B20" s="16" t="s">
        <v>45</v>
      </c>
      <c r="C20" s="17">
        <v>35809</v>
      </c>
      <c r="D20" s="17">
        <v>23505</v>
      </c>
      <c r="E20" s="17">
        <f t="shared" si="0"/>
        <v>65.63992292440449</v>
      </c>
      <c r="F20" s="62"/>
      <c r="H20" s="24">
        <v>20660</v>
      </c>
    </row>
    <row r="21" spans="1:8" ht="15.75">
      <c r="A21" s="15">
        <v>4</v>
      </c>
      <c r="B21" s="16" t="s">
        <v>46</v>
      </c>
      <c r="C21" s="17">
        <v>5445</v>
      </c>
      <c r="D21" s="17">
        <v>4246</v>
      </c>
      <c r="E21" s="17">
        <f t="shared" si="0"/>
        <v>77.97979797979798</v>
      </c>
      <c r="F21" s="62">
        <f>D21/H21*100</f>
        <v>117.78085991678225</v>
      </c>
      <c r="H21" s="24">
        <v>3605</v>
      </c>
    </row>
    <row r="22" spans="1:8" ht="15.75">
      <c r="A22" s="15">
        <v>5</v>
      </c>
      <c r="B22" s="16" t="s">
        <v>47</v>
      </c>
      <c r="C22" s="17">
        <v>773</v>
      </c>
      <c r="D22" s="17">
        <v>453</v>
      </c>
      <c r="E22" s="17">
        <f t="shared" si="0"/>
        <v>58.60284605433377</v>
      </c>
      <c r="F22" s="62">
        <f aca="true" t="shared" si="1" ref="F22:F27">D22/H22*100</f>
        <v>114.3939393939394</v>
      </c>
      <c r="H22" s="24">
        <v>396</v>
      </c>
    </row>
    <row r="23" spans="1:8" ht="15.75">
      <c r="A23" s="15">
        <v>6</v>
      </c>
      <c r="B23" s="16" t="s">
        <v>49</v>
      </c>
      <c r="C23" s="17">
        <v>633</v>
      </c>
      <c r="D23" s="17">
        <v>343</v>
      </c>
      <c r="E23" s="17">
        <f t="shared" si="0"/>
        <v>54.18641390205371</v>
      </c>
      <c r="F23" s="62"/>
      <c r="H23" s="24">
        <v>907</v>
      </c>
    </row>
    <row r="24" spans="1:8" ht="15.75">
      <c r="A24" s="15">
        <v>7</v>
      </c>
      <c r="B24" s="16" t="s">
        <v>48</v>
      </c>
      <c r="C24" s="17">
        <v>1601</v>
      </c>
      <c r="D24" s="17">
        <v>823</v>
      </c>
      <c r="E24" s="17">
        <f t="shared" si="0"/>
        <v>51.405371642723296</v>
      </c>
      <c r="F24" s="62">
        <f t="shared" si="1"/>
        <v>62.39575435936315</v>
      </c>
      <c r="H24" s="24">
        <v>1319</v>
      </c>
    </row>
    <row r="25" spans="1:8" ht="15.75">
      <c r="A25" s="15">
        <v>8</v>
      </c>
      <c r="B25" s="16" t="s">
        <v>63</v>
      </c>
      <c r="C25" s="17">
        <v>32020</v>
      </c>
      <c r="D25" s="17">
        <v>22085</v>
      </c>
      <c r="E25" s="17">
        <f t="shared" si="0"/>
        <v>68.97251717676453</v>
      </c>
      <c r="F25" s="62">
        <f t="shared" si="1"/>
        <v>113.69369369369369</v>
      </c>
      <c r="H25" s="24">
        <v>19425</v>
      </c>
    </row>
    <row r="26" spans="1:8" ht="31.5">
      <c r="A26" s="15">
        <v>9</v>
      </c>
      <c r="B26" s="68" t="s">
        <v>64</v>
      </c>
      <c r="C26" s="17">
        <v>82690</v>
      </c>
      <c r="D26" s="17">
        <v>66158</v>
      </c>
      <c r="E26" s="17">
        <f t="shared" si="0"/>
        <v>80.00725601644697</v>
      </c>
      <c r="F26" s="62">
        <f t="shared" si="1"/>
        <v>106.87193073145515</v>
      </c>
      <c r="H26" s="24">
        <v>61904</v>
      </c>
    </row>
    <row r="27" spans="1:8" ht="15.75">
      <c r="A27" s="15">
        <v>10</v>
      </c>
      <c r="B27" s="16" t="s">
        <v>59</v>
      </c>
      <c r="C27" s="17">
        <v>17489</v>
      </c>
      <c r="D27" s="17">
        <v>15369</v>
      </c>
      <c r="E27" s="17">
        <f t="shared" si="0"/>
        <v>87.87809480244725</v>
      </c>
      <c r="F27" s="62">
        <f t="shared" si="1"/>
        <v>81.30455483256625</v>
      </c>
      <c r="H27" s="24">
        <v>18903</v>
      </c>
    </row>
    <row r="28" spans="1:8" s="3" customFormat="1" ht="15.75">
      <c r="A28" s="7" t="s">
        <v>50</v>
      </c>
      <c r="B28" s="11" t="s">
        <v>17</v>
      </c>
      <c r="C28" s="12">
        <v>7964</v>
      </c>
      <c r="D28" s="12">
        <v>0</v>
      </c>
      <c r="E28" s="12">
        <f t="shared" si="0"/>
        <v>0</v>
      </c>
      <c r="F28" s="26"/>
      <c r="H28" s="27">
        <v>0</v>
      </c>
    </row>
    <row r="29" spans="1:8" s="3" customFormat="1" ht="15.75" hidden="1">
      <c r="A29" s="7" t="s">
        <v>70</v>
      </c>
      <c r="B29" s="11" t="s">
        <v>69</v>
      </c>
      <c r="C29" s="12">
        <v>0</v>
      </c>
      <c r="D29" s="12">
        <v>0</v>
      </c>
      <c r="E29" s="12"/>
      <c r="F29" s="26"/>
      <c r="H29" s="27">
        <v>0</v>
      </c>
    </row>
    <row r="30" spans="1:8" s="3" customFormat="1" ht="31.5" hidden="1">
      <c r="A30" s="7" t="s">
        <v>6</v>
      </c>
      <c r="B30" s="69" t="s">
        <v>60</v>
      </c>
      <c r="C30" s="12">
        <f>C31+C32+C33</f>
        <v>0</v>
      </c>
      <c r="D30" s="12">
        <f>D31+D32+D33</f>
        <v>0</v>
      </c>
      <c r="E30" s="70"/>
      <c r="F30" s="11"/>
      <c r="H30" s="27">
        <v>0</v>
      </c>
    </row>
    <row r="31" spans="1:8" ht="15.75" hidden="1">
      <c r="A31" s="15">
        <v>1</v>
      </c>
      <c r="B31" s="16" t="s">
        <v>51</v>
      </c>
      <c r="C31" s="17">
        <v>0</v>
      </c>
      <c r="D31" s="17"/>
      <c r="E31" s="70"/>
      <c r="F31" s="16"/>
      <c r="H31" s="24"/>
    </row>
    <row r="32" spans="1:8" ht="15.75" hidden="1">
      <c r="A32" s="15">
        <v>2</v>
      </c>
      <c r="B32" s="16" t="s">
        <v>52</v>
      </c>
      <c r="C32" s="17">
        <v>0</v>
      </c>
      <c r="D32" s="17"/>
      <c r="E32" s="70"/>
      <c r="F32" s="16"/>
      <c r="H32" s="24"/>
    </row>
    <row r="33" spans="1:8" ht="15.75" hidden="1">
      <c r="A33" s="15">
        <v>3</v>
      </c>
      <c r="B33" s="16" t="s">
        <v>54</v>
      </c>
      <c r="C33" s="17">
        <v>0</v>
      </c>
      <c r="D33" s="17"/>
      <c r="E33" s="70"/>
      <c r="F33" s="16"/>
      <c r="H33" s="24"/>
    </row>
    <row r="34" spans="1:8" s="3" customFormat="1" ht="15.75" hidden="1">
      <c r="A34" s="71" t="s">
        <v>67</v>
      </c>
      <c r="B34" s="72" t="s">
        <v>68</v>
      </c>
      <c r="C34" s="73">
        <f>'94'!C30</f>
        <v>0</v>
      </c>
      <c r="D34" s="73">
        <f>'94'!D30</f>
        <v>0</v>
      </c>
      <c r="E34" s="73"/>
      <c r="F34" s="74"/>
      <c r="H34" s="27">
        <v>0</v>
      </c>
    </row>
  </sheetData>
  <sheetProtection/>
  <mergeCells count="10">
    <mergeCell ref="H8:H9"/>
    <mergeCell ref="E1:F1"/>
    <mergeCell ref="A5:F5"/>
    <mergeCell ref="A8:A9"/>
    <mergeCell ref="B8:B9"/>
    <mergeCell ref="C8:C9"/>
    <mergeCell ref="D8:D9"/>
    <mergeCell ref="E8:F8"/>
    <mergeCell ref="A4:F4"/>
    <mergeCell ref="D7:F7"/>
  </mergeCells>
  <printOptions/>
  <pageMargins left="0.7" right="0.7" top="0.41" bottom="0.2" header="0.3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2023-10-09T06:59:46Z</dcterms:modified>
  <cp:category/>
  <cp:version/>
  <cp:contentType/>
  <cp:contentStatus/>
</cp:coreProperties>
</file>